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4"/>
  </bookViews>
  <sheets>
    <sheet name="102.9" sheetId="1" r:id="rId1"/>
    <sheet name="102.10" sheetId="2" r:id="rId2"/>
    <sheet name="102.11" sheetId="3" r:id="rId3"/>
    <sheet name="102.12" sheetId="4" r:id="rId4"/>
    <sheet name="103.03" sheetId="5" r:id="rId5"/>
  </sheets>
  <definedNames/>
  <calcPr fullCalcOnLoad="1"/>
</workbook>
</file>

<file path=xl/sharedStrings.xml><?xml version="1.0" encoding="utf-8"?>
<sst xmlns="http://schemas.openxmlformats.org/spreadsheetml/2006/main" count="235" uniqueCount="65">
  <si>
    <t>項目</t>
  </si>
  <si>
    <t>說明</t>
  </si>
  <si>
    <t>上月結存</t>
  </si>
  <si>
    <t xml:space="preserve"> </t>
  </si>
  <si>
    <t>每日每人金額</t>
  </si>
  <si>
    <t>收        入        部        份</t>
  </si>
  <si>
    <t>支        出        部        份</t>
  </si>
  <si>
    <t>總金額</t>
  </si>
  <si>
    <t>每日金額</t>
  </si>
  <si>
    <t>百分比</t>
  </si>
  <si>
    <t>參加午餐人數：</t>
  </si>
  <si>
    <t>主食</t>
  </si>
  <si>
    <t>食油</t>
  </si>
  <si>
    <t>調味品</t>
  </si>
  <si>
    <t>雜支</t>
  </si>
  <si>
    <t>合計</t>
  </si>
  <si>
    <t>備註</t>
  </si>
  <si>
    <t>12500*2+7749</t>
  </si>
  <si>
    <t>補繳以前月份午餐費</t>
  </si>
  <si>
    <t>副食</t>
  </si>
  <si>
    <t>人事費</t>
  </si>
  <si>
    <t>燃料費</t>
  </si>
  <si>
    <t>設備維護費</t>
  </si>
  <si>
    <t>其他</t>
  </si>
  <si>
    <t>小型偏遠學校午餐補助費</t>
  </si>
  <si>
    <t>本月合計</t>
  </si>
  <si>
    <t>支出合計</t>
  </si>
  <si>
    <t>本月結存</t>
  </si>
  <si>
    <t>嘉義縣東榮國民中學102年9月份學生午餐費收支預算表</t>
  </si>
  <si>
    <t>一、本月補助費收入包括下列各項：</t>
  </si>
  <si>
    <t>教職員  28 人</t>
  </si>
  <si>
    <t>工  友  1  人</t>
  </si>
  <si>
    <t>學  生 218 人</t>
  </si>
  <si>
    <t>(午餐免繳   人)</t>
  </si>
  <si>
    <t>共計 247 人共 172,900 元</t>
  </si>
  <si>
    <t>19*247*20+2840*5</t>
  </si>
  <si>
    <t>低收入戶學生補助費80*700</t>
  </si>
  <si>
    <t>清寒學生補助費22*700</t>
  </si>
  <si>
    <t>午餐費145*700</t>
  </si>
  <si>
    <t>平均每人每日計 34 元</t>
  </si>
  <si>
    <t>水費360,電費1300,瓦斯6370</t>
  </si>
  <si>
    <t>每人每月  687  元</t>
  </si>
  <si>
    <t xml:space="preserve">製表                  會計                         執行秘書                     校長    </t>
  </si>
  <si>
    <t>19*247*22+2840*5</t>
  </si>
  <si>
    <t>每人每月  729  元</t>
  </si>
  <si>
    <t>平均每人每日計 33 元</t>
  </si>
  <si>
    <t>嘉義縣東榮國民中學102年10月份學生午餐費收支預算表</t>
  </si>
  <si>
    <t>嘉義縣東榮國民中學102年11月份學生午餐費收支預算表</t>
  </si>
  <si>
    <t>19*247*21+2840*4</t>
  </si>
  <si>
    <t>平均每人每日計 33 元</t>
  </si>
  <si>
    <t>每人每月  693  元</t>
  </si>
  <si>
    <t>嘉義縣東榮國民中學102年12月份學生午餐費收支預算表</t>
  </si>
  <si>
    <t>19*247*22+2840*5</t>
  </si>
  <si>
    <t>每人每月  735  元</t>
  </si>
  <si>
    <t>其他(利息收入)</t>
  </si>
  <si>
    <t>嘉義縣東榮國民中學103年3月份學生午餐費收支預算表</t>
  </si>
  <si>
    <t>低收入戶學生補助費67*700</t>
  </si>
  <si>
    <t>清寒學生補助費62*700</t>
  </si>
  <si>
    <t>學  生 219 人</t>
  </si>
  <si>
    <t>共計 248 人共 173,600 元</t>
  </si>
  <si>
    <t>19*248*21+2852*4</t>
  </si>
  <si>
    <t>午餐費119*700</t>
  </si>
  <si>
    <t>每人每月  714  元</t>
  </si>
  <si>
    <t>平均每人每日計 34 元</t>
  </si>
  <si>
    <t>水費360,電費1300,瓦斯6800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</si>
</sst>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17" sqref="F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20</v>
      </c>
    </row>
    <row r="2" spans="1:9" ht="21">
      <c r="A2" s="24" t="s">
        <v>28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25" t="s">
        <v>5</v>
      </c>
      <c r="B3" s="25"/>
      <c r="C3" s="25"/>
      <c r="D3" s="25" t="s">
        <v>6</v>
      </c>
      <c r="E3" s="25"/>
      <c r="F3" s="25"/>
      <c r="G3" s="25"/>
      <c r="H3" s="25"/>
      <c r="I3" s="25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127317</v>
      </c>
      <c r="C5" s="10" t="s">
        <v>10</v>
      </c>
      <c r="D5" s="8" t="s">
        <v>11</v>
      </c>
      <c r="E5" s="11">
        <v>5070</v>
      </c>
      <c r="F5" s="11">
        <f>E5/$I$1</f>
        <v>253.5</v>
      </c>
      <c r="G5" s="11">
        <f>F5/247</f>
        <v>1.0263157894736843</v>
      </c>
      <c r="H5" s="8">
        <f>ROUND(E5/$E$17*100,2)</f>
        <v>1.61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108060</v>
      </c>
      <c r="F6" s="11">
        <f aca="true" t="shared" si="0" ref="F6:F12">E6/$I$1</f>
        <v>5403</v>
      </c>
      <c r="G6" s="11">
        <f aca="true" t="shared" si="1" ref="G6:G12">F6/247</f>
        <v>21.874493927125506</v>
      </c>
      <c r="H6" s="8">
        <f aca="true" t="shared" si="2" ref="H6:H17">ROUND(E6/$E$17*100,2)</f>
        <v>34.39</v>
      </c>
      <c r="I6" s="8" t="s">
        <v>35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162</v>
      </c>
      <c r="G7" s="11">
        <f t="shared" si="1"/>
        <v>0.6558704453441295</v>
      </c>
      <c r="H7" s="8">
        <f t="shared" si="2"/>
        <v>1.03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275</v>
      </c>
      <c r="G8" s="11">
        <f t="shared" si="1"/>
        <v>1.1133603238866396</v>
      </c>
      <c r="H8" s="8">
        <f t="shared" si="2"/>
        <v>1.75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1637.45</v>
      </c>
      <c r="G9" s="11">
        <f t="shared" si="1"/>
        <v>6.629352226720648</v>
      </c>
      <c r="H9" s="8">
        <f t="shared" si="2"/>
        <v>10.42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401.5</v>
      </c>
      <c r="G10" s="11">
        <f t="shared" si="1"/>
        <v>1.625506072874494</v>
      </c>
      <c r="H10" s="8">
        <f t="shared" si="2"/>
        <v>2.56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100</v>
      </c>
      <c r="G11" s="11">
        <f t="shared" si="1"/>
        <v>0.4048582995951417</v>
      </c>
      <c r="H11" s="8">
        <f t="shared" si="2"/>
        <v>0.64</v>
      </c>
      <c r="I11" s="8"/>
    </row>
    <row r="12" spans="1:9" ht="21.75" customHeight="1">
      <c r="A12" s="8"/>
      <c r="B12" s="9"/>
      <c r="C12" s="13" t="s">
        <v>41</v>
      </c>
      <c r="D12" s="8" t="s">
        <v>14</v>
      </c>
      <c r="E12" s="11">
        <v>5000</v>
      </c>
      <c r="F12" s="11">
        <f t="shared" si="0"/>
        <v>250</v>
      </c>
      <c r="G12" s="11">
        <f t="shared" si="1"/>
        <v>1.0121457489878543</v>
      </c>
      <c r="H12" s="8">
        <f t="shared" si="2"/>
        <v>1.59</v>
      </c>
      <c r="I12" s="8"/>
    </row>
    <row r="13" spans="1:9" ht="21.75" customHeight="1">
      <c r="A13" s="8"/>
      <c r="B13" s="9"/>
      <c r="C13" s="13" t="s">
        <v>39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169649</v>
      </c>
      <c r="F15" s="11">
        <f>SUM(F5:F14)</f>
        <v>8482.45</v>
      </c>
      <c r="G15" s="11">
        <f>SUM(G5:G14)</f>
        <v>34.341902834008096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144568</v>
      </c>
      <c r="F16" s="11">
        <f>E16/23</f>
        <v>6285.565217391304</v>
      </c>
      <c r="G16" s="11">
        <f>F16/635</f>
        <v>9.898527901403629</v>
      </c>
      <c r="H16" s="8"/>
      <c r="I16" s="8"/>
    </row>
    <row r="17" spans="1:9" ht="21.75" customHeight="1">
      <c r="A17" s="8" t="s">
        <v>15</v>
      </c>
      <c r="B17" s="9">
        <f>B5+B16</f>
        <v>314217</v>
      </c>
      <c r="C17" s="19"/>
      <c r="D17" s="8" t="s">
        <v>15</v>
      </c>
      <c r="E17" s="11">
        <f>E15+E16</f>
        <v>314217</v>
      </c>
      <c r="F17" s="11">
        <f>SUM(F5:F16)</f>
        <v>23250.465217391305</v>
      </c>
      <c r="G17" s="11">
        <f>SUM(G5:G16)</f>
        <v>78.58233356941982</v>
      </c>
      <c r="H17" s="8">
        <f t="shared" si="2"/>
        <v>100</v>
      </c>
      <c r="I17" s="9">
        <f>B17-E17</f>
        <v>0</v>
      </c>
    </row>
    <row r="18" spans="1:9" ht="21.75" customHeight="1">
      <c r="A18" s="26" t="s">
        <v>16</v>
      </c>
      <c r="B18" s="28" t="s">
        <v>29</v>
      </c>
      <c r="C18" s="29"/>
      <c r="D18" s="29"/>
      <c r="E18" s="29"/>
      <c r="F18" s="29"/>
      <c r="G18" s="29"/>
      <c r="H18" s="29"/>
      <c r="I18" s="30"/>
    </row>
    <row r="19" spans="1:9" ht="21.75" customHeight="1">
      <c r="A19" s="27"/>
      <c r="B19" s="31"/>
      <c r="C19" s="32"/>
      <c r="D19" s="32"/>
      <c r="E19" s="32"/>
      <c r="F19" s="32"/>
      <c r="G19" s="32"/>
      <c r="H19" s="32"/>
      <c r="I19" s="33"/>
    </row>
    <row r="20" spans="3:4" ht="16.5">
      <c r="C20" s="2"/>
      <c r="D20" s="1" t="s">
        <v>3</v>
      </c>
    </row>
    <row r="21" spans="1:9" ht="16.5">
      <c r="A21" s="22" t="s">
        <v>42</v>
      </c>
      <c r="B21" s="22"/>
      <c r="C21" s="22"/>
      <c r="D21" s="22"/>
      <c r="E21" s="22"/>
      <c r="F21" s="22"/>
      <c r="G21" s="22"/>
      <c r="H21" s="22"/>
      <c r="I21" s="23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1.3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7" sqref="H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22</v>
      </c>
    </row>
    <row r="2" spans="1:9" ht="21">
      <c r="A2" s="24" t="s">
        <v>46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25" t="s">
        <v>5</v>
      </c>
      <c r="B3" s="25"/>
      <c r="C3" s="25"/>
      <c r="D3" s="25" t="s">
        <v>6</v>
      </c>
      <c r="E3" s="25"/>
      <c r="F3" s="25"/>
      <c r="G3" s="25"/>
      <c r="H3" s="25"/>
      <c r="I3" s="25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144568</v>
      </c>
      <c r="C5" s="10" t="s">
        <v>10</v>
      </c>
      <c r="D5" s="8" t="s">
        <v>11</v>
      </c>
      <c r="E5" s="11">
        <v>6084</v>
      </c>
      <c r="F5" s="11">
        <f>E5/$I$1</f>
        <v>276.54545454545456</v>
      </c>
      <c r="G5" s="11">
        <f>F5/247</f>
        <v>1.1196172248803828</v>
      </c>
      <c r="H5" s="8">
        <f>ROUND(E5/$E$17*100,2)</f>
        <v>1.84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117446</v>
      </c>
      <c r="F6" s="11">
        <f aca="true" t="shared" si="0" ref="F6:F12">E6/$I$1</f>
        <v>5338.454545454545</v>
      </c>
      <c r="G6" s="11">
        <f aca="true" t="shared" si="1" ref="G6:G12">F6/247</f>
        <v>21.613176297386822</v>
      </c>
      <c r="H6" s="8">
        <f aca="true" t="shared" si="2" ref="H6:H17">ROUND(E6/$E$17*100,2)</f>
        <v>35.43</v>
      </c>
      <c r="I6" s="8" t="s">
        <v>43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147.27272727272728</v>
      </c>
      <c r="G7" s="11">
        <f t="shared" si="1"/>
        <v>0.5962458594037542</v>
      </c>
      <c r="H7" s="8">
        <f t="shared" si="2"/>
        <v>0.98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250</v>
      </c>
      <c r="G8" s="11">
        <f t="shared" si="1"/>
        <v>1.0121457489878543</v>
      </c>
      <c r="H8" s="8">
        <f t="shared" si="2"/>
        <v>1.66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1488.590909090909</v>
      </c>
      <c r="G9" s="11">
        <f t="shared" si="1"/>
        <v>6.026683842473316</v>
      </c>
      <c r="H9" s="8">
        <f t="shared" si="2"/>
        <v>9.88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365</v>
      </c>
      <c r="G10" s="11">
        <f t="shared" si="1"/>
        <v>1.4777327935222673</v>
      </c>
      <c r="H10" s="8">
        <f t="shared" si="2"/>
        <v>2.42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90.9090909090909</v>
      </c>
      <c r="G11" s="11">
        <f t="shared" si="1"/>
        <v>0.368052999631947</v>
      </c>
      <c r="H11" s="8">
        <f t="shared" si="2"/>
        <v>0.6</v>
      </c>
      <c r="I11" s="8"/>
    </row>
    <row r="12" spans="1:9" ht="21.75" customHeight="1">
      <c r="A12" s="8"/>
      <c r="B12" s="9"/>
      <c r="C12" s="13" t="s">
        <v>44</v>
      </c>
      <c r="D12" s="8" t="s">
        <v>14</v>
      </c>
      <c r="E12" s="11">
        <v>5000</v>
      </c>
      <c r="F12" s="11">
        <f t="shared" si="0"/>
        <v>227.27272727272728</v>
      </c>
      <c r="G12" s="11">
        <f t="shared" si="1"/>
        <v>0.9201324990798675</v>
      </c>
      <c r="H12" s="8">
        <f t="shared" si="2"/>
        <v>1.51</v>
      </c>
      <c r="I12" s="8"/>
    </row>
    <row r="13" spans="1:9" ht="21.75" customHeight="1">
      <c r="A13" s="8"/>
      <c r="B13" s="9"/>
      <c r="C13" s="13" t="s">
        <v>45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180049</v>
      </c>
      <c r="F15" s="11">
        <f>SUM(F5:F14)</f>
        <v>8184.045454545454</v>
      </c>
      <c r="G15" s="11">
        <f>SUM(G5:G14)</f>
        <v>33.133787265366216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151419</v>
      </c>
      <c r="F16" s="11">
        <f>E16/23</f>
        <v>6583.434782608696</v>
      </c>
      <c r="G16" s="11">
        <f>F16/635</f>
        <v>10.367613830879836</v>
      </c>
      <c r="H16" s="8"/>
      <c r="I16" s="8"/>
    </row>
    <row r="17" spans="1:9" ht="21.75" customHeight="1">
      <c r="A17" s="8" t="s">
        <v>15</v>
      </c>
      <c r="B17" s="9">
        <f>B5+B16</f>
        <v>331468</v>
      </c>
      <c r="C17" s="19"/>
      <c r="D17" s="8" t="s">
        <v>15</v>
      </c>
      <c r="E17" s="11">
        <f>E15+E16</f>
        <v>331468</v>
      </c>
      <c r="F17" s="11">
        <f>SUM(F5:F16)</f>
        <v>22951.525691699604</v>
      </c>
      <c r="G17" s="11">
        <f>SUM(G5:G16)</f>
        <v>76.63518836161226</v>
      </c>
      <c r="H17" s="8">
        <f t="shared" si="2"/>
        <v>100</v>
      </c>
      <c r="I17" s="9">
        <f>B17-E17</f>
        <v>0</v>
      </c>
    </row>
    <row r="18" spans="1:9" ht="21.75" customHeight="1">
      <c r="A18" s="26" t="s">
        <v>16</v>
      </c>
      <c r="B18" s="28" t="s">
        <v>29</v>
      </c>
      <c r="C18" s="29"/>
      <c r="D18" s="29"/>
      <c r="E18" s="29"/>
      <c r="F18" s="29"/>
      <c r="G18" s="29"/>
      <c r="H18" s="29"/>
      <c r="I18" s="30"/>
    </row>
    <row r="19" spans="1:9" ht="21.75" customHeight="1">
      <c r="A19" s="27"/>
      <c r="B19" s="31"/>
      <c r="C19" s="32"/>
      <c r="D19" s="32"/>
      <c r="E19" s="32"/>
      <c r="F19" s="32"/>
      <c r="G19" s="32"/>
      <c r="H19" s="32"/>
      <c r="I19" s="33"/>
    </row>
    <row r="20" spans="3:4" ht="16.5">
      <c r="C20" s="2"/>
      <c r="D20" s="1" t="s">
        <v>3</v>
      </c>
    </row>
    <row r="21" spans="1:9" ht="16.5">
      <c r="A21" s="22" t="s">
        <v>42</v>
      </c>
      <c r="B21" s="22"/>
      <c r="C21" s="22"/>
      <c r="D21" s="22"/>
      <c r="E21" s="22"/>
      <c r="F21" s="22"/>
      <c r="G21" s="22"/>
      <c r="H21" s="22"/>
      <c r="I21" s="23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7" sqref="H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21</v>
      </c>
    </row>
    <row r="2" spans="1:9" ht="21">
      <c r="A2" s="24" t="s">
        <v>47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25" t="s">
        <v>5</v>
      </c>
      <c r="B3" s="25"/>
      <c r="C3" s="25"/>
      <c r="D3" s="25" t="s">
        <v>6</v>
      </c>
      <c r="E3" s="25"/>
      <c r="F3" s="25"/>
      <c r="G3" s="25"/>
      <c r="H3" s="25"/>
      <c r="I3" s="25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151419</v>
      </c>
      <c r="C5" s="10" t="s">
        <v>10</v>
      </c>
      <c r="D5" s="8" t="s">
        <v>11</v>
      </c>
      <c r="E5" s="11">
        <v>6084</v>
      </c>
      <c r="F5" s="11">
        <f>E5/$I$1</f>
        <v>289.7142857142857</v>
      </c>
      <c r="G5" s="11">
        <f>F5/247</f>
        <v>1.1729323308270676</v>
      </c>
      <c r="H5" s="8">
        <f>ROUND(E5/$E$17*100,2)</f>
        <v>1.8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109913</v>
      </c>
      <c r="F6" s="11">
        <f aca="true" t="shared" si="0" ref="F6:F12">E6/$I$1</f>
        <v>5233.952380952381</v>
      </c>
      <c r="G6" s="11">
        <f aca="true" t="shared" si="1" ref="G6:G12">F6/247</f>
        <v>21.19009061114324</v>
      </c>
      <c r="H6" s="8">
        <f aca="true" t="shared" si="2" ref="H6:H17">ROUND(E6/$E$17*100,2)</f>
        <v>32.49</v>
      </c>
      <c r="I6" s="8" t="s">
        <v>48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154.28571428571428</v>
      </c>
      <c r="G7" s="11">
        <f t="shared" si="1"/>
        <v>0.6246385193753614</v>
      </c>
      <c r="H7" s="8">
        <f t="shared" si="2"/>
        <v>0.96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261.9047619047619</v>
      </c>
      <c r="G8" s="11">
        <f t="shared" si="1"/>
        <v>1.0603431656063236</v>
      </c>
      <c r="H8" s="8">
        <f t="shared" si="2"/>
        <v>1.63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1559.4761904761904</v>
      </c>
      <c r="G9" s="11">
        <f t="shared" si="1"/>
        <v>6.313668787352998</v>
      </c>
      <c r="H9" s="8">
        <f t="shared" si="2"/>
        <v>9.68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382.3809523809524</v>
      </c>
      <c r="G10" s="11">
        <f t="shared" si="1"/>
        <v>1.5481010217852325</v>
      </c>
      <c r="H10" s="8">
        <f t="shared" si="2"/>
        <v>2.37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95.23809523809524</v>
      </c>
      <c r="G11" s="11">
        <f t="shared" si="1"/>
        <v>0.38557933294775404</v>
      </c>
      <c r="H11" s="8">
        <f t="shared" si="2"/>
        <v>0.59</v>
      </c>
      <c r="I11" s="8"/>
    </row>
    <row r="12" spans="1:9" ht="21.75" customHeight="1">
      <c r="A12" s="8"/>
      <c r="B12" s="9"/>
      <c r="C12" s="13" t="s">
        <v>50</v>
      </c>
      <c r="D12" s="8" t="s">
        <v>14</v>
      </c>
      <c r="E12" s="11">
        <v>5000</v>
      </c>
      <c r="F12" s="11">
        <f t="shared" si="0"/>
        <v>238.0952380952381</v>
      </c>
      <c r="G12" s="11">
        <f t="shared" si="1"/>
        <v>0.963948332369385</v>
      </c>
      <c r="H12" s="8">
        <f t="shared" si="2"/>
        <v>1.48</v>
      </c>
      <c r="I12" s="8"/>
    </row>
    <row r="13" spans="1:9" ht="21.75" customHeight="1">
      <c r="A13" s="8"/>
      <c r="B13" s="9"/>
      <c r="C13" s="13" t="s">
        <v>49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172516</v>
      </c>
      <c r="F15" s="11">
        <f>SUM(F5:F14)</f>
        <v>8215.04761904762</v>
      </c>
      <c r="G15" s="11">
        <f>SUM(G5:G14)</f>
        <v>33.25930210140736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165803</v>
      </c>
      <c r="F16" s="11">
        <f>E16/23</f>
        <v>7208.826086956522</v>
      </c>
      <c r="G16" s="11">
        <f>F16/635</f>
        <v>11.352482026703184</v>
      </c>
      <c r="H16" s="8"/>
      <c r="I16" s="8"/>
    </row>
    <row r="17" spans="1:9" ht="21.75" customHeight="1">
      <c r="A17" s="8" t="s">
        <v>15</v>
      </c>
      <c r="B17" s="9">
        <f>B5+B16</f>
        <v>338319</v>
      </c>
      <c r="C17" s="19"/>
      <c r="D17" s="8" t="s">
        <v>15</v>
      </c>
      <c r="E17" s="11">
        <f>E15+E16</f>
        <v>338319</v>
      </c>
      <c r="F17" s="11">
        <f>SUM(F5:F16)</f>
        <v>23638.921325051764</v>
      </c>
      <c r="G17" s="11">
        <f>SUM(G5:G16)</f>
        <v>77.8710862295179</v>
      </c>
      <c r="H17" s="8">
        <f t="shared" si="2"/>
        <v>100</v>
      </c>
      <c r="I17" s="9">
        <f>B17-E17</f>
        <v>0</v>
      </c>
    </row>
    <row r="18" spans="1:9" ht="21.75" customHeight="1">
      <c r="A18" s="26" t="s">
        <v>16</v>
      </c>
      <c r="B18" s="28" t="s">
        <v>29</v>
      </c>
      <c r="C18" s="29"/>
      <c r="D18" s="29"/>
      <c r="E18" s="29"/>
      <c r="F18" s="29"/>
      <c r="G18" s="29"/>
      <c r="H18" s="29"/>
      <c r="I18" s="30"/>
    </row>
    <row r="19" spans="1:9" ht="21.75" customHeight="1">
      <c r="A19" s="27"/>
      <c r="B19" s="31"/>
      <c r="C19" s="32"/>
      <c r="D19" s="32"/>
      <c r="E19" s="32"/>
      <c r="F19" s="32"/>
      <c r="G19" s="32"/>
      <c r="H19" s="32"/>
      <c r="I19" s="33"/>
    </row>
    <row r="20" spans="3:4" ht="16.5">
      <c r="C20" s="2"/>
      <c r="D20" s="1" t="s">
        <v>3</v>
      </c>
    </row>
    <row r="21" spans="1:9" ht="16.5">
      <c r="A21" s="22" t="s">
        <v>42</v>
      </c>
      <c r="B21" s="22"/>
      <c r="C21" s="22"/>
      <c r="D21" s="22"/>
      <c r="E21" s="22"/>
      <c r="F21" s="22"/>
      <c r="G21" s="22"/>
      <c r="H21" s="22"/>
      <c r="I21" s="23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V16384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22</v>
      </c>
    </row>
    <row r="2" spans="1:9" ht="21">
      <c r="A2" s="24" t="s">
        <v>51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25" t="s">
        <v>5</v>
      </c>
      <c r="B3" s="25"/>
      <c r="C3" s="25"/>
      <c r="D3" s="25" t="s">
        <v>6</v>
      </c>
      <c r="E3" s="25"/>
      <c r="F3" s="25"/>
      <c r="G3" s="25"/>
      <c r="H3" s="25"/>
      <c r="I3" s="25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165813</v>
      </c>
      <c r="C5" s="10" t="s">
        <v>10</v>
      </c>
      <c r="D5" s="8" t="s">
        <v>11</v>
      </c>
      <c r="E5" s="11">
        <v>7605</v>
      </c>
      <c r="F5" s="11">
        <f>E5/$I$1</f>
        <v>345.6818181818182</v>
      </c>
      <c r="G5" s="11">
        <f>F5/247</f>
        <v>1.3995215311004785</v>
      </c>
      <c r="H5" s="8">
        <f>ROUND(E5/$E$17*100,2)</f>
        <v>2.16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117446</v>
      </c>
      <c r="F6" s="11">
        <f aca="true" t="shared" si="0" ref="F6:F12">E6/$I$1</f>
        <v>5338.454545454545</v>
      </c>
      <c r="G6" s="11">
        <f aca="true" t="shared" si="1" ref="G6:G12">F6/247</f>
        <v>21.613176297386822</v>
      </c>
      <c r="H6" s="8">
        <f aca="true" t="shared" si="2" ref="H6:H17">ROUND(E6/$E$17*100,2)</f>
        <v>33.29</v>
      </c>
      <c r="I6" s="8" t="s">
        <v>52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147.27272727272728</v>
      </c>
      <c r="G7" s="11">
        <f t="shared" si="1"/>
        <v>0.5962458594037542</v>
      </c>
      <c r="H7" s="8">
        <f t="shared" si="2"/>
        <v>0.92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250</v>
      </c>
      <c r="G8" s="11">
        <f t="shared" si="1"/>
        <v>1.0121457489878543</v>
      </c>
      <c r="H8" s="8">
        <f t="shared" si="2"/>
        <v>1.56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1488.590909090909</v>
      </c>
      <c r="G9" s="11">
        <f t="shared" si="1"/>
        <v>6.026683842473316</v>
      </c>
      <c r="H9" s="8">
        <f t="shared" si="2"/>
        <v>9.28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365</v>
      </c>
      <c r="G10" s="11">
        <f t="shared" si="1"/>
        <v>1.4777327935222673</v>
      </c>
      <c r="H10" s="8">
        <f t="shared" si="2"/>
        <v>2.28</v>
      </c>
      <c r="I10" s="14" t="s">
        <v>40</v>
      </c>
    </row>
    <row r="11" spans="1:9" ht="21.75" customHeight="1">
      <c r="A11" s="21" t="s">
        <v>54</v>
      </c>
      <c r="B11" s="9">
        <v>129</v>
      </c>
      <c r="C11" s="13"/>
      <c r="D11" s="8" t="s">
        <v>22</v>
      </c>
      <c r="E11" s="11">
        <v>2000</v>
      </c>
      <c r="F11" s="11">
        <f t="shared" si="0"/>
        <v>90.9090909090909</v>
      </c>
      <c r="G11" s="11">
        <f t="shared" si="1"/>
        <v>0.368052999631947</v>
      </c>
      <c r="H11" s="8">
        <f t="shared" si="2"/>
        <v>0.57</v>
      </c>
      <c r="I11" s="8"/>
    </row>
    <row r="12" spans="1:9" ht="21.75" customHeight="1">
      <c r="A12" s="8"/>
      <c r="B12" s="9"/>
      <c r="C12" s="13" t="s">
        <v>53</v>
      </c>
      <c r="D12" s="8" t="s">
        <v>14</v>
      </c>
      <c r="E12" s="11">
        <v>5000</v>
      </c>
      <c r="F12" s="11">
        <f t="shared" si="0"/>
        <v>227.27272727272728</v>
      </c>
      <c r="G12" s="11">
        <f t="shared" si="1"/>
        <v>0.9201324990798675</v>
      </c>
      <c r="H12" s="8">
        <f t="shared" si="2"/>
        <v>1.42</v>
      </c>
      <c r="I12" s="8"/>
    </row>
    <row r="13" spans="1:9" ht="21.75" customHeight="1">
      <c r="A13" s="8"/>
      <c r="B13" s="9"/>
      <c r="C13" s="13" t="s">
        <v>45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181570</v>
      </c>
      <c r="F15" s="11">
        <f>SUM(F5:F14)</f>
        <v>8253.181818181818</v>
      </c>
      <c r="G15" s="11">
        <f>SUM(G5:G14)</f>
        <v>33.41369157158631</v>
      </c>
      <c r="H15" s="8"/>
      <c r="I15" s="8"/>
    </row>
    <row r="16" spans="1:9" ht="21.75" customHeight="1">
      <c r="A16" s="8" t="s">
        <v>25</v>
      </c>
      <c r="B16" s="9">
        <f>SUM(B6:B15)</f>
        <v>187029</v>
      </c>
      <c r="C16" s="16"/>
      <c r="D16" s="8" t="s">
        <v>27</v>
      </c>
      <c r="E16" s="11">
        <f>B5+B16-E15</f>
        <v>171272</v>
      </c>
      <c r="F16" s="11">
        <f>E16/23</f>
        <v>7446.608695652174</v>
      </c>
      <c r="G16" s="11">
        <f>F16/635</f>
        <v>11.7269428277987</v>
      </c>
      <c r="H16" s="8"/>
      <c r="I16" s="8"/>
    </row>
    <row r="17" spans="1:9" ht="21.75" customHeight="1">
      <c r="A17" s="8" t="s">
        <v>15</v>
      </c>
      <c r="B17" s="9">
        <f>B5+B16</f>
        <v>352842</v>
      </c>
      <c r="C17" s="19"/>
      <c r="D17" s="8" t="s">
        <v>15</v>
      </c>
      <c r="E17" s="11">
        <f>E15+E16</f>
        <v>352842</v>
      </c>
      <c r="F17" s="11">
        <f>SUM(F5:F16)</f>
        <v>23952.97233201581</v>
      </c>
      <c r="G17" s="11">
        <f>SUM(G5:G16)</f>
        <v>78.55432597097132</v>
      </c>
      <c r="H17" s="8">
        <f t="shared" si="2"/>
        <v>100</v>
      </c>
      <c r="I17" s="9">
        <f>B17-E17</f>
        <v>0</v>
      </c>
    </row>
    <row r="18" spans="1:9" ht="21.75" customHeight="1">
      <c r="A18" s="26" t="s">
        <v>16</v>
      </c>
      <c r="B18" s="28" t="s">
        <v>29</v>
      </c>
      <c r="C18" s="29"/>
      <c r="D18" s="29"/>
      <c r="E18" s="29"/>
      <c r="F18" s="29"/>
      <c r="G18" s="29"/>
      <c r="H18" s="29"/>
      <c r="I18" s="30"/>
    </row>
    <row r="19" spans="1:9" ht="21.75" customHeight="1">
      <c r="A19" s="27"/>
      <c r="B19" s="31"/>
      <c r="C19" s="32"/>
      <c r="D19" s="32"/>
      <c r="E19" s="32"/>
      <c r="F19" s="32"/>
      <c r="G19" s="32"/>
      <c r="H19" s="32"/>
      <c r="I19" s="33"/>
    </row>
    <row r="20" spans="3:4" ht="16.5">
      <c r="C20" s="2"/>
      <c r="D20" s="1" t="s">
        <v>3</v>
      </c>
    </row>
    <row r="21" spans="1:9" ht="16.5">
      <c r="A21" s="22" t="s">
        <v>42</v>
      </c>
      <c r="B21" s="22"/>
      <c r="C21" s="22"/>
      <c r="D21" s="22"/>
      <c r="E21" s="22"/>
      <c r="F21" s="22"/>
      <c r="G21" s="22"/>
      <c r="H21" s="22"/>
      <c r="I21" s="23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17" sqref="G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21</v>
      </c>
    </row>
    <row r="2" spans="1:9" ht="21">
      <c r="A2" s="24" t="s">
        <v>55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25" t="s">
        <v>5</v>
      </c>
      <c r="B3" s="25"/>
      <c r="C3" s="25"/>
      <c r="D3" s="25" t="s">
        <v>6</v>
      </c>
      <c r="E3" s="25"/>
      <c r="F3" s="25"/>
      <c r="G3" s="25"/>
      <c r="H3" s="25"/>
      <c r="I3" s="25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95637</v>
      </c>
      <c r="C5" s="10" t="s">
        <v>10</v>
      </c>
      <c r="D5" s="8" t="s">
        <v>11</v>
      </c>
      <c r="E5" s="11">
        <v>7605</v>
      </c>
      <c r="F5" s="11">
        <f>E5/$I$1</f>
        <v>362.14285714285717</v>
      </c>
      <c r="G5" s="11">
        <f>F5/248</f>
        <v>1.4602534562211982</v>
      </c>
      <c r="H5" s="8">
        <f>ROUND(E5/$E$17*100,2)</f>
        <v>2.69</v>
      </c>
      <c r="I5" s="8"/>
    </row>
    <row r="6" spans="1:9" ht="21.75" customHeight="1">
      <c r="A6" s="12" t="s">
        <v>61</v>
      </c>
      <c r="B6" s="9">
        <v>83300</v>
      </c>
      <c r="C6" s="13" t="s">
        <v>58</v>
      </c>
      <c r="D6" s="8" t="s">
        <v>19</v>
      </c>
      <c r="E6" s="11">
        <v>110360</v>
      </c>
      <c r="F6" s="11">
        <f aca="true" t="shared" si="0" ref="F6:F12">E6/$I$1</f>
        <v>5255.238095238095</v>
      </c>
      <c r="G6" s="11">
        <f>F6/248</f>
        <v>21.19047619047619</v>
      </c>
      <c r="H6" s="8">
        <f aca="true" t="shared" si="1" ref="H6:H17">ROUND(E6/$E$17*100,2)</f>
        <v>38.96</v>
      </c>
      <c r="I6" s="8" t="s">
        <v>60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154.28571428571428</v>
      </c>
      <c r="G7" s="11">
        <f>F7/248</f>
        <v>0.6221198156682027</v>
      </c>
      <c r="H7" s="8">
        <f t="shared" si="1"/>
        <v>1.14</v>
      </c>
      <c r="I7" s="15"/>
    </row>
    <row r="8" spans="1:9" ht="21.75" customHeight="1">
      <c r="A8" s="17" t="s">
        <v>56</v>
      </c>
      <c r="B8" s="9">
        <v>46900</v>
      </c>
      <c r="C8" s="1" t="s">
        <v>31</v>
      </c>
      <c r="D8" s="8" t="s">
        <v>13</v>
      </c>
      <c r="E8" s="11">
        <v>5500</v>
      </c>
      <c r="F8" s="11">
        <f t="shared" si="0"/>
        <v>261.9047619047619</v>
      </c>
      <c r="G8" s="11">
        <f>F8/248</f>
        <v>1.056067588325653</v>
      </c>
      <c r="H8" s="8">
        <f t="shared" si="1"/>
        <v>1.94</v>
      </c>
      <c r="I8" s="8"/>
    </row>
    <row r="9" spans="1:9" ht="21.75" customHeight="1">
      <c r="A9" s="17" t="s">
        <v>57</v>
      </c>
      <c r="B9" s="9">
        <v>43400</v>
      </c>
      <c r="C9" s="13" t="s">
        <v>33</v>
      </c>
      <c r="D9" s="8" t="s">
        <v>20</v>
      </c>
      <c r="E9" s="11">
        <v>32749</v>
      </c>
      <c r="F9" s="11">
        <f t="shared" si="0"/>
        <v>1559.4761904761904</v>
      </c>
      <c r="G9" s="11">
        <f>F9/248</f>
        <v>6.2882104454685095</v>
      </c>
      <c r="H9" s="8">
        <f t="shared" si="1"/>
        <v>11.56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59</v>
      </c>
      <c r="D10" s="12" t="s">
        <v>21</v>
      </c>
      <c r="E10" s="11">
        <v>8460</v>
      </c>
      <c r="F10" s="11">
        <f t="shared" si="0"/>
        <v>402.85714285714283</v>
      </c>
      <c r="G10" s="11">
        <f>F10/248</f>
        <v>1.6244239631336403</v>
      </c>
      <c r="H10" s="8">
        <f t="shared" si="1"/>
        <v>2.99</v>
      </c>
      <c r="I10" s="14" t="s">
        <v>64</v>
      </c>
    </row>
    <row r="11" spans="1:9" ht="21.75" customHeight="1">
      <c r="A11" s="21" t="s">
        <v>54</v>
      </c>
      <c r="B11" s="9"/>
      <c r="C11" s="13"/>
      <c r="D11" s="8" t="s">
        <v>22</v>
      </c>
      <c r="E11" s="11">
        <v>2000</v>
      </c>
      <c r="F11" s="11">
        <f t="shared" si="0"/>
        <v>95.23809523809524</v>
      </c>
      <c r="G11" s="11">
        <f>F11/248</f>
        <v>0.38402457757296465</v>
      </c>
      <c r="H11" s="8">
        <f t="shared" si="1"/>
        <v>0.71</v>
      </c>
      <c r="I11" s="8"/>
    </row>
    <row r="12" spans="1:9" ht="21.75" customHeight="1">
      <c r="A12" s="8"/>
      <c r="B12" s="9"/>
      <c r="C12" s="13" t="s">
        <v>62</v>
      </c>
      <c r="D12" s="8" t="s">
        <v>14</v>
      </c>
      <c r="E12" s="11">
        <v>5000</v>
      </c>
      <c r="F12" s="11">
        <f t="shared" si="0"/>
        <v>238.0952380952381</v>
      </c>
      <c r="G12" s="11">
        <f>F12/248</f>
        <v>0.9600614439324117</v>
      </c>
      <c r="H12" s="8">
        <f t="shared" si="1"/>
        <v>1.77</v>
      </c>
      <c r="I12" s="8"/>
    </row>
    <row r="13" spans="1:9" ht="21.75" customHeight="1">
      <c r="A13" s="8"/>
      <c r="B13" s="9"/>
      <c r="C13" s="13" t="s">
        <v>63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174914</v>
      </c>
      <c r="F15" s="11">
        <f>SUM(F5:F14)</f>
        <v>8329.238095238097</v>
      </c>
      <c r="G15" s="11">
        <f>SUM(G5:G14)</f>
        <v>33.585637480798766</v>
      </c>
      <c r="H15" s="8"/>
      <c r="I15" s="8"/>
    </row>
    <row r="16" spans="1:9" ht="21.75" customHeight="1">
      <c r="A16" s="8" t="s">
        <v>25</v>
      </c>
      <c r="B16" s="9">
        <f>SUM(B6:B15)</f>
        <v>187600</v>
      </c>
      <c r="C16" s="16"/>
      <c r="D16" s="8" t="s">
        <v>27</v>
      </c>
      <c r="E16" s="11">
        <f>B5+B16-E15</f>
        <v>108323</v>
      </c>
      <c r="F16" s="11">
        <f>E16/23</f>
        <v>4709.695652173913</v>
      </c>
      <c r="G16" s="11">
        <f>F16/635</f>
        <v>7.416843546730572</v>
      </c>
      <c r="H16" s="8"/>
      <c r="I16" s="8"/>
    </row>
    <row r="17" spans="1:9" ht="21.75" customHeight="1">
      <c r="A17" s="8" t="s">
        <v>15</v>
      </c>
      <c r="B17" s="9">
        <f>B5+B16</f>
        <v>283237</v>
      </c>
      <c r="C17" s="19"/>
      <c r="D17" s="8" t="s">
        <v>15</v>
      </c>
      <c r="E17" s="11">
        <f>E15+E16</f>
        <v>283237</v>
      </c>
      <c r="F17" s="11">
        <f>SUM(F5:F16)</f>
        <v>21368.171842650107</v>
      </c>
      <c r="G17" s="11">
        <f>SUM(G5:G16)</f>
        <v>74.58811850832811</v>
      </c>
      <c r="H17" s="8">
        <f t="shared" si="1"/>
        <v>100</v>
      </c>
      <c r="I17" s="9">
        <f>B17-E17</f>
        <v>0</v>
      </c>
    </row>
    <row r="18" spans="1:9" ht="21.75" customHeight="1">
      <c r="A18" s="26" t="s">
        <v>16</v>
      </c>
      <c r="B18" s="28" t="s">
        <v>29</v>
      </c>
      <c r="C18" s="29"/>
      <c r="D18" s="29"/>
      <c r="E18" s="29"/>
      <c r="F18" s="29"/>
      <c r="G18" s="29"/>
      <c r="H18" s="29"/>
      <c r="I18" s="30"/>
    </row>
    <row r="19" spans="1:9" ht="21.75" customHeight="1">
      <c r="A19" s="27"/>
      <c r="B19" s="31"/>
      <c r="C19" s="32"/>
      <c r="D19" s="32"/>
      <c r="E19" s="32"/>
      <c r="F19" s="32"/>
      <c r="G19" s="32"/>
      <c r="H19" s="32"/>
      <c r="I19" s="33"/>
    </row>
    <row r="20" spans="3:4" ht="16.5">
      <c r="C20" s="2"/>
      <c r="D20" s="1" t="s">
        <v>3</v>
      </c>
    </row>
    <row r="21" spans="1:9" ht="16.5">
      <c r="A21" s="22" t="s">
        <v>42</v>
      </c>
      <c r="B21" s="22"/>
      <c r="C21" s="22"/>
      <c r="D21" s="22"/>
      <c r="E21" s="22"/>
      <c r="F21" s="22"/>
      <c r="G21" s="22"/>
      <c r="H21" s="22"/>
      <c r="I21" s="23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2014-04-07T03:03:19Z</cp:lastPrinted>
  <dcterms:created xsi:type="dcterms:W3CDTF">2003-12-12T02:57:34Z</dcterms:created>
  <dcterms:modified xsi:type="dcterms:W3CDTF">2014-04-07T03:03:35Z</dcterms:modified>
  <cp:category/>
  <cp:version/>
  <cp:contentType/>
  <cp:contentStatus/>
</cp:coreProperties>
</file>