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90" windowHeight="7200" activeTab="2"/>
  </bookViews>
  <sheets>
    <sheet name="102.9" sheetId="1" r:id="rId1"/>
    <sheet name="102.10" sheetId="2" r:id="rId2"/>
    <sheet name="102.11" sheetId="3" r:id="rId3"/>
  </sheets>
  <definedNames/>
  <calcPr fullCalcOnLoad="1"/>
</workbook>
</file>

<file path=xl/sharedStrings.xml><?xml version="1.0" encoding="utf-8"?>
<sst xmlns="http://schemas.openxmlformats.org/spreadsheetml/2006/main" count="141" uniqueCount="51">
  <si>
    <t>項目</t>
  </si>
  <si>
    <t>說明</t>
  </si>
  <si>
    <t>上月結存</t>
  </si>
  <si>
    <t xml:space="preserve"> </t>
  </si>
  <si>
    <t>每日每人金額</t>
  </si>
  <si>
    <t>收        入        部        份</t>
  </si>
  <si>
    <t>支        出        部        份</t>
  </si>
  <si>
    <t>總金額</t>
  </si>
  <si>
    <t>每日金額</t>
  </si>
  <si>
    <t>百分比</t>
  </si>
  <si>
    <t>參加午餐人數：</t>
  </si>
  <si>
    <t>主食</t>
  </si>
  <si>
    <t>食油</t>
  </si>
  <si>
    <t>調味品</t>
  </si>
  <si>
    <t>雜支</t>
  </si>
  <si>
    <t>合計</t>
  </si>
  <si>
    <t>備註</t>
  </si>
  <si>
    <t>12500*2+7749</t>
  </si>
  <si>
    <t>補繳以前月份午餐費</t>
  </si>
  <si>
    <t>副食</t>
  </si>
  <si>
    <t>人事費</t>
  </si>
  <si>
    <t>燃料費</t>
  </si>
  <si>
    <t>設備維護費</t>
  </si>
  <si>
    <t>其他</t>
  </si>
  <si>
    <t>小型偏遠學校午餐補助費</t>
  </si>
  <si>
    <t>本月合計</t>
  </si>
  <si>
    <t>支出合計</t>
  </si>
  <si>
    <t>本月結存</t>
  </si>
  <si>
    <t>嘉義縣東榮國民中學102年9月份學生午餐費收支預算表</t>
  </si>
  <si>
    <t>一、本月補助費收入包括下列各項：</t>
  </si>
  <si>
    <t>教職員  28 人</t>
  </si>
  <si>
    <t>工  友  1  人</t>
  </si>
  <si>
    <t>學  生 218 人</t>
  </si>
  <si>
    <t>(午餐免繳   人)</t>
  </si>
  <si>
    <t>共計 247 人共 172,900 元</t>
  </si>
  <si>
    <t>19*247*20+2840*5</t>
  </si>
  <si>
    <t>低收入戶學生補助費80*700</t>
  </si>
  <si>
    <t>清寒學生補助費22*700</t>
  </si>
  <si>
    <t>午餐費145*700</t>
  </si>
  <si>
    <t>平均每人每日計 34 元</t>
  </si>
  <si>
    <t>水費360,電費1300,瓦斯6370</t>
  </si>
  <si>
    <t>每人每月  687  元</t>
  </si>
  <si>
    <t xml:space="preserve">製表                  會計                         執行秘書                     校長    </t>
  </si>
  <si>
    <t>19*247*22+2840*5</t>
  </si>
  <si>
    <t>每人每月  729  元</t>
  </si>
  <si>
    <t>平均每人每日計 33 元</t>
  </si>
  <si>
    <t>嘉義縣東榮國民中學102年10月份學生午餐費收支預算表</t>
  </si>
  <si>
    <t>嘉義縣東榮國民中學102年11月份學生午餐費收支預算表</t>
  </si>
  <si>
    <t>19*247*21+2840*4</t>
  </si>
  <si>
    <t>平均每人每日計 33 元</t>
  </si>
  <si>
    <t>每人每月  693  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</si>
</sst>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V16384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20</v>
      </c>
    </row>
    <row r="2" spans="1:9" ht="21">
      <c r="A2" s="23" t="s">
        <v>28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127317</v>
      </c>
      <c r="C5" s="10" t="s">
        <v>10</v>
      </c>
      <c r="D5" s="8" t="s">
        <v>11</v>
      </c>
      <c r="E5" s="11">
        <v>5070</v>
      </c>
      <c r="F5" s="11">
        <f>E5/$I$1</f>
        <v>253.5</v>
      </c>
      <c r="G5" s="11">
        <f>F5/247</f>
        <v>1.0263157894736843</v>
      </c>
      <c r="H5" s="8">
        <f>ROUND(E5/$E$17*100,2)</f>
        <v>1.61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108060</v>
      </c>
      <c r="F6" s="11">
        <f aca="true" t="shared" si="0" ref="F6:F12">E6/$I$1</f>
        <v>5403</v>
      </c>
      <c r="G6" s="11">
        <f aca="true" t="shared" si="1" ref="G6:G12">F6/247</f>
        <v>21.874493927125506</v>
      </c>
      <c r="H6" s="8">
        <f aca="true" t="shared" si="2" ref="H6:H17">ROUND(E6/$E$17*100,2)</f>
        <v>34.39</v>
      </c>
      <c r="I6" s="8" t="s">
        <v>35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162</v>
      </c>
      <c r="G7" s="11">
        <f t="shared" si="1"/>
        <v>0.6558704453441295</v>
      </c>
      <c r="H7" s="8">
        <f t="shared" si="2"/>
        <v>1.03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275</v>
      </c>
      <c r="G8" s="11">
        <f t="shared" si="1"/>
        <v>1.1133603238866396</v>
      </c>
      <c r="H8" s="8">
        <f t="shared" si="2"/>
        <v>1.75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1637.45</v>
      </c>
      <c r="G9" s="11">
        <f t="shared" si="1"/>
        <v>6.629352226720648</v>
      </c>
      <c r="H9" s="8">
        <f t="shared" si="2"/>
        <v>10.42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401.5</v>
      </c>
      <c r="G10" s="11">
        <f t="shared" si="1"/>
        <v>1.625506072874494</v>
      </c>
      <c r="H10" s="8">
        <f t="shared" si="2"/>
        <v>2.56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100</v>
      </c>
      <c r="G11" s="11">
        <f t="shared" si="1"/>
        <v>0.4048582995951417</v>
      </c>
      <c r="H11" s="8">
        <f t="shared" si="2"/>
        <v>0.64</v>
      </c>
      <c r="I11" s="8"/>
    </row>
    <row r="12" spans="1:9" ht="21.75" customHeight="1">
      <c r="A12" s="8"/>
      <c r="B12" s="9"/>
      <c r="C12" s="13" t="s">
        <v>41</v>
      </c>
      <c r="D12" s="8" t="s">
        <v>14</v>
      </c>
      <c r="E12" s="11">
        <v>5000</v>
      </c>
      <c r="F12" s="11">
        <f t="shared" si="0"/>
        <v>250</v>
      </c>
      <c r="G12" s="11">
        <f t="shared" si="1"/>
        <v>1.0121457489878543</v>
      </c>
      <c r="H12" s="8">
        <f t="shared" si="2"/>
        <v>1.59</v>
      </c>
      <c r="I12" s="8"/>
    </row>
    <row r="13" spans="1:9" ht="21.75" customHeight="1">
      <c r="A13" s="8"/>
      <c r="B13" s="9"/>
      <c r="C13" s="13" t="s">
        <v>39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169649</v>
      </c>
      <c r="F15" s="11">
        <f>SUM(F5:F14)</f>
        <v>8482.45</v>
      </c>
      <c r="G15" s="11">
        <f>SUM(G5:G14)</f>
        <v>34.341902834008096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144568</v>
      </c>
      <c r="F16" s="11">
        <f>E16/23</f>
        <v>6285.565217391304</v>
      </c>
      <c r="G16" s="11">
        <f>F16/635</f>
        <v>9.898527901403629</v>
      </c>
      <c r="H16" s="8"/>
      <c r="I16" s="8"/>
    </row>
    <row r="17" spans="1:9" ht="21.75" customHeight="1">
      <c r="A17" s="8" t="s">
        <v>15</v>
      </c>
      <c r="B17" s="9">
        <f>B5+B16</f>
        <v>314217</v>
      </c>
      <c r="C17" s="19"/>
      <c r="D17" s="8" t="s">
        <v>15</v>
      </c>
      <c r="E17" s="11">
        <f>E15+E16</f>
        <v>314217</v>
      </c>
      <c r="F17" s="11">
        <f>SUM(F5:F16)</f>
        <v>23250.465217391305</v>
      </c>
      <c r="G17" s="11">
        <f>SUM(G5:G16)</f>
        <v>78.58233356941982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1.34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17" sqref="H17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22</v>
      </c>
    </row>
    <row r="2" spans="1:9" ht="21">
      <c r="A2" s="23" t="s">
        <v>46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144568</v>
      </c>
      <c r="C5" s="10" t="s">
        <v>10</v>
      </c>
      <c r="D5" s="8" t="s">
        <v>11</v>
      </c>
      <c r="E5" s="11">
        <v>6084</v>
      </c>
      <c r="F5" s="11">
        <f>E5/$I$1</f>
        <v>276.54545454545456</v>
      </c>
      <c r="G5" s="11">
        <f>F5/247</f>
        <v>1.1196172248803828</v>
      </c>
      <c r="H5" s="8">
        <f>ROUND(E5/$E$17*100,2)</f>
        <v>1.84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117446</v>
      </c>
      <c r="F6" s="11">
        <f aca="true" t="shared" si="0" ref="F6:F12">E6/$I$1</f>
        <v>5338.454545454545</v>
      </c>
      <c r="G6" s="11">
        <f aca="true" t="shared" si="1" ref="G6:G12">F6/247</f>
        <v>21.613176297386822</v>
      </c>
      <c r="H6" s="8">
        <f aca="true" t="shared" si="2" ref="H6:H17">ROUND(E6/$E$17*100,2)</f>
        <v>35.43</v>
      </c>
      <c r="I6" s="8" t="s">
        <v>43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147.27272727272728</v>
      </c>
      <c r="G7" s="11">
        <f t="shared" si="1"/>
        <v>0.5962458594037542</v>
      </c>
      <c r="H7" s="8">
        <f t="shared" si="2"/>
        <v>0.98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250</v>
      </c>
      <c r="G8" s="11">
        <f t="shared" si="1"/>
        <v>1.0121457489878543</v>
      </c>
      <c r="H8" s="8">
        <f t="shared" si="2"/>
        <v>1.66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1488.590909090909</v>
      </c>
      <c r="G9" s="11">
        <f t="shared" si="1"/>
        <v>6.026683842473316</v>
      </c>
      <c r="H9" s="8">
        <f t="shared" si="2"/>
        <v>9.88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365</v>
      </c>
      <c r="G10" s="11">
        <f t="shared" si="1"/>
        <v>1.4777327935222673</v>
      </c>
      <c r="H10" s="8">
        <f t="shared" si="2"/>
        <v>2.42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90.9090909090909</v>
      </c>
      <c r="G11" s="11">
        <f t="shared" si="1"/>
        <v>0.368052999631947</v>
      </c>
      <c r="H11" s="8">
        <f t="shared" si="2"/>
        <v>0.6</v>
      </c>
      <c r="I11" s="8"/>
    </row>
    <row r="12" spans="1:9" ht="21.75" customHeight="1">
      <c r="A12" s="8"/>
      <c r="B12" s="9"/>
      <c r="C12" s="13" t="s">
        <v>44</v>
      </c>
      <c r="D12" s="8" t="s">
        <v>14</v>
      </c>
      <c r="E12" s="11">
        <v>5000</v>
      </c>
      <c r="F12" s="11">
        <f t="shared" si="0"/>
        <v>227.27272727272728</v>
      </c>
      <c r="G12" s="11">
        <f t="shared" si="1"/>
        <v>0.9201324990798675</v>
      </c>
      <c r="H12" s="8">
        <f t="shared" si="2"/>
        <v>1.51</v>
      </c>
      <c r="I12" s="8"/>
    </row>
    <row r="13" spans="1:9" ht="21.75" customHeight="1">
      <c r="A13" s="8"/>
      <c r="B13" s="9"/>
      <c r="C13" s="13" t="s">
        <v>45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180049</v>
      </c>
      <c r="F15" s="11">
        <f>SUM(F5:F14)</f>
        <v>8184.045454545454</v>
      </c>
      <c r="G15" s="11">
        <f>SUM(G5:G14)</f>
        <v>33.133787265366216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151419</v>
      </c>
      <c r="F16" s="11">
        <f>E16/23</f>
        <v>6583.434782608696</v>
      </c>
      <c r="G16" s="11">
        <f>F16/635</f>
        <v>10.367613830879836</v>
      </c>
      <c r="H16" s="8"/>
      <c r="I16" s="8"/>
    </row>
    <row r="17" spans="1:9" ht="21.75" customHeight="1">
      <c r="A17" s="8" t="s">
        <v>15</v>
      </c>
      <c r="B17" s="9">
        <f>B5+B16</f>
        <v>331468</v>
      </c>
      <c r="C17" s="19"/>
      <c r="D17" s="8" t="s">
        <v>15</v>
      </c>
      <c r="E17" s="11">
        <f>E15+E16</f>
        <v>331468</v>
      </c>
      <c r="F17" s="11">
        <f>SUM(F5:F16)</f>
        <v>22951.525691699604</v>
      </c>
      <c r="G17" s="11">
        <f>SUM(G5:G16)</f>
        <v>76.63518836161226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2" sqref="H12"/>
    </sheetView>
  </sheetViews>
  <sheetFormatPr defaultColWidth="9.00390625" defaultRowHeight="16.5"/>
  <cols>
    <col min="1" max="1" width="12.25390625" style="1" customWidth="1"/>
    <col min="2" max="2" width="11.375" style="2" customWidth="1"/>
    <col min="3" max="3" width="26.375" style="1" customWidth="1"/>
    <col min="4" max="4" width="10.75390625" style="1" customWidth="1"/>
    <col min="5" max="5" width="10.00390625" style="3" customWidth="1"/>
    <col min="6" max="6" width="11.625" style="3" customWidth="1"/>
    <col min="7" max="7" width="11.125" style="3" customWidth="1"/>
    <col min="8" max="8" width="8.25390625" style="1" customWidth="1"/>
    <col min="9" max="9" width="20.00390625" style="1" customWidth="1"/>
    <col min="10" max="16384" width="9.00390625" style="1" customWidth="1"/>
  </cols>
  <sheetData>
    <row r="1" ht="16.5">
      <c r="I1" s="1">
        <v>21</v>
      </c>
    </row>
    <row r="2" spans="1:9" ht="21">
      <c r="A2" s="23" t="s">
        <v>47</v>
      </c>
      <c r="B2" s="23"/>
      <c r="C2" s="23"/>
      <c r="D2" s="23"/>
      <c r="E2" s="23"/>
      <c r="F2" s="23"/>
      <c r="G2" s="23"/>
      <c r="H2" s="23"/>
      <c r="I2" s="23"/>
    </row>
    <row r="3" spans="1:9" ht="16.5">
      <c r="A3" s="24" t="s">
        <v>5</v>
      </c>
      <c r="B3" s="24"/>
      <c r="C3" s="24"/>
      <c r="D3" s="24" t="s">
        <v>6</v>
      </c>
      <c r="E3" s="24"/>
      <c r="F3" s="24"/>
      <c r="G3" s="24"/>
      <c r="H3" s="24"/>
      <c r="I3" s="24"/>
    </row>
    <row r="4" spans="1:9" ht="21.75" customHeight="1">
      <c r="A4" s="4" t="s">
        <v>0</v>
      </c>
      <c r="B4" s="5" t="s">
        <v>7</v>
      </c>
      <c r="C4" s="4" t="s">
        <v>1</v>
      </c>
      <c r="D4" s="4" t="s">
        <v>0</v>
      </c>
      <c r="E4" s="6" t="s">
        <v>7</v>
      </c>
      <c r="F4" s="6" t="s">
        <v>8</v>
      </c>
      <c r="G4" s="7" t="s">
        <v>4</v>
      </c>
      <c r="H4" s="4" t="s">
        <v>9</v>
      </c>
      <c r="I4" s="4" t="s">
        <v>1</v>
      </c>
    </row>
    <row r="5" spans="1:9" ht="21.75" customHeight="1">
      <c r="A5" s="8" t="s">
        <v>2</v>
      </c>
      <c r="B5" s="9">
        <v>151419</v>
      </c>
      <c r="C5" s="10" t="s">
        <v>10</v>
      </c>
      <c r="D5" s="8" t="s">
        <v>11</v>
      </c>
      <c r="E5" s="11">
        <v>6084</v>
      </c>
      <c r="F5" s="11">
        <f>E5/$I$1</f>
        <v>289.7142857142857</v>
      </c>
      <c r="G5" s="11">
        <f>F5/247</f>
        <v>1.1729323308270676</v>
      </c>
      <c r="H5" s="8">
        <f>ROUND(E5/$E$17*100,2)</f>
        <v>1.8</v>
      </c>
      <c r="I5" s="8"/>
    </row>
    <row r="6" spans="1:9" ht="21.75" customHeight="1">
      <c r="A6" s="12" t="s">
        <v>38</v>
      </c>
      <c r="B6" s="9">
        <v>101500</v>
      </c>
      <c r="C6" s="13" t="s">
        <v>32</v>
      </c>
      <c r="D6" s="8" t="s">
        <v>19</v>
      </c>
      <c r="E6" s="11">
        <v>109913</v>
      </c>
      <c r="F6" s="11">
        <f aca="true" t="shared" si="0" ref="F6:F12">E6/$I$1</f>
        <v>5233.952380952381</v>
      </c>
      <c r="G6" s="11">
        <f aca="true" t="shared" si="1" ref="G6:G12">F6/247</f>
        <v>21.19009061114324</v>
      </c>
      <c r="H6" s="8">
        <f aca="true" t="shared" si="2" ref="H6:H17">ROUND(E6/$E$17*100,2)</f>
        <v>32.49</v>
      </c>
      <c r="I6" s="8" t="s">
        <v>48</v>
      </c>
    </row>
    <row r="7" spans="1:9" ht="27.75" customHeight="1">
      <c r="A7" s="20" t="s">
        <v>18</v>
      </c>
      <c r="B7" s="9"/>
      <c r="C7" s="13" t="s">
        <v>30</v>
      </c>
      <c r="D7" s="8" t="s">
        <v>12</v>
      </c>
      <c r="E7" s="11">
        <v>3240</v>
      </c>
      <c r="F7" s="11">
        <f t="shared" si="0"/>
        <v>154.28571428571428</v>
      </c>
      <c r="G7" s="11">
        <f t="shared" si="1"/>
        <v>0.6246385193753614</v>
      </c>
      <c r="H7" s="8">
        <f t="shared" si="2"/>
        <v>0.96</v>
      </c>
      <c r="I7" s="15"/>
    </row>
    <row r="8" spans="1:9" ht="21.75" customHeight="1">
      <c r="A8" s="17" t="s">
        <v>36</v>
      </c>
      <c r="B8" s="9">
        <v>56000</v>
      </c>
      <c r="C8" s="1" t="s">
        <v>31</v>
      </c>
      <c r="D8" s="8" t="s">
        <v>13</v>
      </c>
      <c r="E8" s="11">
        <v>5500</v>
      </c>
      <c r="F8" s="11">
        <f t="shared" si="0"/>
        <v>261.9047619047619</v>
      </c>
      <c r="G8" s="11">
        <f t="shared" si="1"/>
        <v>1.0603431656063236</v>
      </c>
      <c r="H8" s="8">
        <f t="shared" si="2"/>
        <v>1.63</v>
      </c>
      <c r="I8" s="8"/>
    </row>
    <row r="9" spans="1:9" ht="21.75" customHeight="1">
      <c r="A9" s="17" t="s">
        <v>37</v>
      </c>
      <c r="B9" s="9">
        <v>15400</v>
      </c>
      <c r="C9" s="13" t="s">
        <v>33</v>
      </c>
      <c r="D9" s="8" t="s">
        <v>20</v>
      </c>
      <c r="E9" s="11">
        <v>32749</v>
      </c>
      <c r="F9" s="11">
        <f t="shared" si="0"/>
        <v>1559.4761904761904</v>
      </c>
      <c r="G9" s="11">
        <f t="shared" si="1"/>
        <v>6.313668787352998</v>
      </c>
      <c r="H9" s="8">
        <f t="shared" si="2"/>
        <v>9.68</v>
      </c>
      <c r="I9" s="17" t="s">
        <v>17</v>
      </c>
    </row>
    <row r="10" spans="1:9" ht="24.75" customHeight="1">
      <c r="A10" s="17" t="s">
        <v>24</v>
      </c>
      <c r="B10" s="9">
        <v>14000</v>
      </c>
      <c r="C10" s="13" t="s">
        <v>34</v>
      </c>
      <c r="D10" s="12" t="s">
        <v>21</v>
      </c>
      <c r="E10" s="11">
        <v>8030</v>
      </c>
      <c r="F10" s="11">
        <f t="shared" si="0"/>
        <v>382.3809523809524</v>
      </c>
      <c r="G10" s="11">
        <f t="shared" si="1"/>
        <v>1.5481010217852325</v>
      </c>
      <c r="H10" s="8">
        <f t="shared" si="2"/>
        <v>2.37</v>
      </c>
      <c r="I10" s="14" t="s">
        <v>40</v>
      </c>
    </row>
    <row r="11" spans="1:9" ht="21.75" customHeight="1">
      <c r="A11" s="8" t="s">
        <v>23</v>
      </c>
      <c r="B11" s="9"/>
      <c r="C11" s="13"/>
      <c r="D11" s="8" t="s">
        <v>22</v>
      </c>
      <c r="E11" s="11">
        <v>2000</v>
      </c>
      <c r="F11" s="11">
        <f t="shared" si="0"/>
        <v>95.23809523809524</v>
      </c>
      <c r="G11" s="11">
        <f t="shared" si="1"/>
        <v>0.38557933294775404</v>
      </c>
      <c r="H11" s="8">
        <f t="shared" si="2"/>
        <v>0.59</v>
      </c>
      <c r="I11" s="8"/>
    </row>
    <row r="12" spans="1:9" ht="21.75" customHeight="1">
      <c r="A12" s="8"/>
      <c r="B12" s="9"/>
      <c r="C12" s="13" t="s">
        <v>50</v>
      </c>
      <c r="D12" s="8" t="s">
        <v>14</v>
      </c>
      <c r="E12" s="11">
        <v>5000</v>
      </c>
      <c r="F12" s="11">
        <f t="shared" si="0"/>
        <v>238.0952380952381</v>
      </c>
      <c r="G12" s="11">
        <f t="shared" si="1"/>
        <v>0.963948332369385</v>
      </c>
      <c r="H12" s="8">
        <f t="shared" si="2"/>
        <v>1.48</v>
      </c>
      <c r="I12" s="8"/>
    </row>
    <row r="13" spans="1:9" ht="21.75" customHeight="1">
      <c r="A13" s="8"/>
      <c r="B13" s="9"/>
      <c r="C13" s="13" t="s">
        <v>49</v>
      </c>
      <c r="D13" s="8"/>
      <c r="E13" s="11"/>
      <c r="F13" s="11"/>
      <c r="G13" s="11"/>
      <c r="H13" s="8"/>
      <c r="I13" s="8"/>
    </row>
    <row r="14" spans="1:9" ht="21.75" customHeight="1">
      <c r="A14" s="8"/>
      <c r="B14" s="9"/>
      <c r="C14" s="13"/>
      <c r="D14" s="8"/>
      <c r="E14" s="11"/>
      <c r="F14" s="11"/>
      <c r="G14" s="11"/>
      <c r="H14" s="8"/>
      <c r="I14" s="8"/>
    </row>
    <row r="15" spans="1:9" ht="21.75" customHeight="1">
      <c r="A15" s="8"/>
      <c r="B15" s="9"/>
      <c r="C15" s="18"/>
      <c r="D15" s="8" t="s">
        <v>26</v>
      </c>
      <c r="E15" s="11">
        <f>SUM(E5:E14)</f>
        <v>172516</v>
      </c>
      <c r="F15" s="11">
        <f>SUM(F5:F14)</f>
        <v>8215.04761904762</v>
      </c>
      <c r="G15" s="11">
        <f>SUM(G5:G14)</f>
        <v>33.25930210140736</v>
      </c>
      <c r="H15" s="8"/>
      <c r="I15" s="8"/>
    </row>
    <row r="16" spans="1:9" ht="21.75" customHeight="1">
      <c r="A16" s="8" t="s">
        <v>25</v>
      </c>
      <c r="B16" s="9">
        <f>SUM(B6:B15)</f>
        <v>186900</v>
      </c>
      <c r="C16" s="16"/>
      <c r="D16" s="8" t="s">
        <v>27</v>
      </c>
      <c r="E16" s="11">
        <f>B5+B16-E15</f>
        <v>165803</v>
      </c>
      <c r="F16" s="11">
        <f>E16/23</f>
        <v>7208.826086956522</v>
      </c>
      <c r="G16" s="11">
        <f>F16/635</f>
        <v>11.352482026703184</v>
      </c>
      <c r="H16" s="8"/>
      <c r="I16" s="8"/>
    </row>
    <row r="17" spans="1:9" ht="21.75" customHeight="1">
      <c r="A17" s="8" t="s">
        <v>15</v>
      </c>
      <c r="B17" s="9">
        <f>B5+B16</f>
        <v>338319</v>
      </c>
      <c r="C17" s="19"/>
      <c r="D17" s="8" t="s">
        <v>15</v>
      </c>
      <c r="E17" s="11">
        <f>E15+E16</f>
        <v>338319</v>
      </c>
      <c r="F17" s="11">
        <f>SUM(F5:F16)</f>
        <v>23638.921325051764</v>
      </c>
      <c r="G17" s="11">
        <f>SUM(G5:G16)</f>
        <v>77.8710862295179</v>
      </c>
      <c r="H17" s="8">
        <f t="shared" si="2"/>
        <v>100</v>
      </c>
      <c r="I17" s="9">
        <f>B17-E17</f>
        <v>0</v>
      </c>
    </row>
    <row r="18" spans="1:9" ht="21.75" customHeight="1">
      <c r="A18" s="25" t="s">
        <v>16</v>
      </c>
      <c r="B18" s="27" t="s">
        <v>29</v>
      </c>
      <c r="C18" s="28"/>
      <c r="D18" s="28"/>
      <c r="E18" s="28"/>
      <c r="F18" s="28"/>
      <c r="G18" s="28"/>
      <c r="H18" s="28"/>
      <c r="I18" s="29"/>
    </row>
    <row r="19" spans="1:9" ht="21.75" customHeight="1">
      <c r="A19" s="26"/>
      <c r="B19" s="30"/>
      <c r="C19" s="31"/>
      <c r="D19" s="31"/>
      <c r="E19" s="31"/>
      <c r="F19" s="31"/>
      <c r="G19" s="31"/>
      <c r="H19" s="31"/>
      <c r="I19" s="32"/>
    </row>
    <row r="20" spans="3:4" ht="16.5">
      <c r="C20" s="2"/>
      <c r="D20" s="1" t="s">
        <v>3</v>
      </c>
    </row>
    <row r="21" spans="1:9" ht="16.5">
      <c r="A21" s="21" t="s">
        <v>42</v>
      </c>
      <c r="B21" s="21"/>
      <c r="C21" s="21"/>
      <c r="D21" s="21"/>
      <c r="E21" s="21"/>
      <c r="F21" s="21"/>
      <c r="G21" s="21"/>
      <c r="H21" s="21"/>
      <c r="I21" s="22"/>
    </row>
  </sheetData>
  <mergeCells count="6">
    <mergeCell ref="A21:I21"/>
    <mergeCell ref="A2:I2"/>
    <mergeCell ref="A3:C3"/>
    <mergeCell ref="D3:I3"/>
    <mergeCell ref="A18:A19"/>
    <mergeCell ref="B18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Customer</cp:lastModifiedBy>
  <cp:lastPrinted>2013-11-07T05:36:07Z</cp:lastPrinted>
  <dcterms:created xsi:type="dcterms:W3CDTF">2003-12-12T02:57:34Z</dcterms:created>
  <dcterms:modified xsi:type="dcterms:W3CDTF">2013-11-07T05:45:38Z</dcterms:modified>
  <cp:category/>
  <cp:version/>
  <cp:contentType/>
  <cp:contentStatus/>
</cp:coreProperties>
</file>